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01WV\Evans\FINANCE\PROCUREMENT\AA - Formal Solicitations\FY25-013-RFP-Biosolids Removal\Evaluation\"/>
    </mc:Choice>
  </mc:AlternateContent>
  <xr:revisionPtr revIDLastSave="0" documentId="13_ncr:1_{B190C703-3B90-4396-967B-4DAD6172BEAB}" xr6:coauthVersionLast="47" xr6:coauthVersionMax="47" xr10:uidLastSave="{00000000-0000-0000-0000-000000000000}"/>
  <bookViews>
    <workbookView xWindow="-28920" yWindow="-120" windowWidth="29040" windowHeight="15720" activeTab="3" xr2:uid="{A256604D-EB90-4225-9A2F-290AFC2A9836}"/>
  </bookViews>
  <sheets>
    <sheet name="Composite Scores" sheetId="1" r:id="rId1"/>
    <sheet name="Andy's Scores" sheetId="3" r:id="rId2"/>
    <sheet name="Robby's Scores" sheetId="2" r:id="rId3"/>
    <sheet name="Bid Tab Comparis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B4" i="1"/>
  <c r="C4" i="1"/>
  <c r="D4" i="1"/>
  <c r="E4" i="1"/>
  <c r="B5" i="1"/>
  <c r="C5" i="1"/>
  <c r="D5" i="1"/>
  <c r="E5" i="1"/>
  <c r="B6" i="1"/>
  <c r="C6" i="1"/>
  <c r="D6" i="1"/>
  <c r="E6" i="1"/>
  <c r="B7" i="1"/>
  <c r="C7" i="1"/>
  <c r="D7" i="1"/>
  <c r="E7" i="1"/>
  <c r="B8" i="1"/>
  <c r="C8" i="1"/>
  <c r="D8" i="1"/>
  <c r="E8" i="1"/>
  <c r="B9" i="1"/>
  <c r="C9" i="1"/>
  <c r="D9" i="1"/>
  <c r="E9" i="1"/>
  <c r="B10" i="1"/>
  <c r="C10" i="1"/>
  <c r="D10" i="1"/>
  <c r="E10" i="1"/>
  <c r="C3" i="1"/>
  <c r="D3" i="1"/>
  <c r="E3" i="1"/>
  <c r="B3" i="1"/>
  <c r="E12" i="4"/>
  <c r="A12" i="4"/>
  <c r="A11" i="4"/>
  <c r="A10" i="4"/>
  <c r="A9" i="4"/>
  <c r="J4" i="4"/>
  <c r="I4" i="4"/>
  <c r="H4" i="4"/>
  <c r="I3" i="4"/>
  <c r="H3" i="4"/>
  <c r="J3" i="4" s="1"/>
  <c r="E5" i="4"/>
  <c r="F5" i="4"/>
  <c r="G5" i="4"/>
  <c r="I5" i="4" s="1"/>
  <c r="D5" i="4"/>
  <c r="C9" i="4" s="1"/>
  <c r="E11" i="2"/>
  <c r="D11" i="2"/>
  <c r="C11" i="2"/>
  <c r="B11" i="2"/>
  <c r="E11" i="3"/>
  <c r="D11" i="3"/>
  <c r="C11" i="3"/>
  <c r="B11" i="3"/>
  <c r="E11" i="1" l="1"/>
  <c r="C10" i="4"/>
  <c r="E10" i="4" s="1"/>
  <c r="C11" i="4"/>
  <c r="E11" i="4" s="1"/>
  <c r="B9" i="4"/>
  <c r="B10" i="4"/>
  <c r="B11" i="4"/>
  <c r="H5" i="4"/>
  <c r="J5" i="4" s="1"/>
  <c r="B12" i="4"/>
  <c r="C11" i="1"/>
  <c r="B11" i="1"/>
  <c r="D11" i="1"/>
</calcChain>
</file>

<file path=xl/sharedStrings.xml><?xml version="1.0" encoding="utf-8"?>
<sst xmlns="http://schemas.openxmlformats.org/spreadsheetml/2006/main" count="75" uniqueCount="44">
  <si>
    <t>FY25-013 Biosolids Removal Evaluation</t>
  </si>
  <si>
    <t>Price</t>
  </si>
  <si>
    <t>Project Narrative</t>
  </si>
  <si>
    <t>Quality/Adherance to Specs in Bid Docs</t>
  </si>
  <si>
    <t>Maintenance/Service</t>
  </si>
  <si>
    <t>Delivery/Completion Timeline</t>
  </si>
  <si>
    <t>Guarantees/Warranties</t>
  </si>
  <si>
    <t>Company's Reputation and Financial Status</t>
  </si>
  <si>
    <t>Previous Experience w/Similar Equip/Service</t>
  </si>
  <si>
    <t>Denali</t>
  </si>
  <si>
    <t>Merrell Bros</t>
  </si>
  <si>
    <t>Hodges Farms</t>
  </si>
  <si>
    <t>TerraGenesis</t>
  </si>
  <si>
    <t>Total Score</t>
  </si>
  <si>
    <t>Comments</t>
  </si>
  <si>
    <t>Removal and Disposal of Biosolids</t>
  </si>
  <si>
    <t>Mobilization and Demobilization</t>
  </si>
  <si>
    <t>Work Area:</t>
  </si>
  <si>
    <t>Unit</t>
  </si>
  <si>
    <t>Per Dry Ton</t>
  </si>
  <si>
    <t>ea.</t>
  </si>
  <si>
    <t>Quantity (Est)</t>
  </si>
  <si>
    <t>Hodges Farm</t>
  </si>
  <si>
    <t>Total Estimated Cost</t>
  </si>
  <si>
    <t>High</t>
  </si>
  <si>
    <t>Low</t>
  </si>
  <si>
    <t>Variance (High - Low)</t>
  </si>
  <si>
    <t>Price Score</t>
  </si>
  <si>
    <t>Rank</t>
  </si>
  <si>
    <t>Variance From Low</t>
  </si>
  <si>
    <t>Score</t>
  </si>
  <si>
    <t>Company's Reputation/References</t>
  </si>
  <si>
    <t>% above Low</t>
  </si>
  <si>
    <t>Lowest mob fee, second lowest unit cost. Very familiar with City and this project as they have completed it the last 3-4 years. Question the ambitious start date, given their knowledge of the ditch shut down dates.</t>
  </si>
  <si>
    <t>Highest mob fee at $118k and highest unit cost. New to Evans and no site visit.</t>
  </si>
  <si>
    <t>2nd highest mob fee (but reasonable) and 2nd highest unit cost. Narrative is unclear on where they are getting permitted land for land application. Start date of mid November could have ice impacts. New to Evans but did come for a site visit.</t>
  </si>
  <si>
    <t>2nd lowest mob and lowest unit cost. Has done work for the City before, but not this project and no site visit. Narrative did not mention how they were mixing the ponds, I do not want mixing boats in the ponds as they have damaged the liner in the past.</t>
  </si>
  <si>
    <t>Previous experience working with City, good results. Proposal was short but detailed the project process completely. Vague delivery timeline - start some time in October and take approx 16 days. Seems short but proposed extended working hours of 7 days/week, 12 hr days so might be doable.</t>
  </si>
  <si>
    <t>Not beneficially reusing biosolids. Very high mob/demob fee. Reasonable timeline (9/29 - 11/7, 5wks) that should avoid any risk of ice.</t>
  </si>
  <si>
    <t>Not many details or anticipated project timeline in narrative. Cannot read the references page, the scan is low quality and cannot be blown up for better viewing. Start date of 11/15 may have ice implications.</t>
  </si>
  <si>
    <t>**Score calc=(Max Points)/(1+% Difference from Low Price)**</t>
  </si>
  <si>
    <t>**All categories max score of 10 points**</t>
  </si>
  <si>
    <t>Incumbant with lots of previous experience successfully doing this project for the City. Timeline seems fairly short given previous years' timelines (3wks in proposal, roughly 5 wks in previous years).</t>
  </si>
  <si>
    <t>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</si>
</sst>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b/>
      <sz val="11"/>
      <color theme="1"/>
      <name val="Aptos Narrow"/>
      <family val="2"/>
      <scheme val="minor"/>
    </font>
    <font>
      <sz val="11"/>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7">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44" fontId="0" fillId="0" borderId="1" xfId="1" applyFont="1" applyBorder="1"/>
    <xf numFmtId="44" fontId="0" fillId="0" borderId="1" xfId="0" applyNumberFormat="1" applyBorder="1"/>
    <xf numFmtId="0" fontId="1" fillId="0" borderId="2" xfId="0" applyFont="1" applyBorder="1" applyAlignment="1">
      <alignment horizontal="center"/>
    </xf>
    <xf numFmtId="44" fontId="0" fillId="0" borderId="2" xfId="0" applyNumberFormat="1" applyBorder="1"/>
    <xf numFmtId="9" fontId="0" fillId="0" borderId="1" xfId="2" applyFont="1" applyBorder="1"/>
    <xf numFmtId="0" fontId="0" fillId="0" borderId="1" xfId="0" applyBorder="1" applyAlignment="1">
      <alignment vertical="center"/>
    </xf>
    <xf numFmtId="0" fontId="0" fillId="0" borderId="1" xfId="0" applyBorder="1" applyAlignment="1">
      <alignment vertical="center" wrapText="1"/>
    </xf>
    <xf numFmtId="44" fontId="0" fillId="2" borderId="1" xfId="1" applyFont="1" applyFill="1" applyBorder="1"/>
    <xf numFmtId="0" fontId="0" fillId="0" borderId="1" xfId="0" applyBorder="1" applyAlignment="1">
      <alignment horizontal="center" vertical="center"/>
    </xf>
    <xf numFmtId="0" fontId="1" fillId="0" borderId="1" xfId="0" applyFont="1" applyBorder="1" applyAlignment="1">
      <alignment horizontal="center"/>
    </xf>
    <xf numFmtId="2" fontId="1" fillId="0" borderId="1" xfId="0" applyNumberFormat="1" applyFont="1" applyBorder="1"/>
    <xf numFmtId="0" fontId="1" fillId="0" borderId="0" xfId="0" applyFont="1"/>
    <xf numFmtId="0" fontId="3" fillId="0" borderId="1"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2D47-AF7C-4218-A5F2-169F8D24D294}">
  <dimension ref="A2:E14"/>
  <sheetViews>
    <sheetView workbookViewId="0">
      <selection activeCell="A22" sqref="A22"/>
    </sheetView>
  </sheetViews>
  <sheetFormatPr defaultRowHeight="15" x14ac:dyDescent="0.25"/>
  <cols>
    <col min="1" max="1" width="40.5703125" bestFit="1" customWidth="1"/>
    <col min="2" max="2" width="16.42578125" customWidth="1"/>
    <col min="3" max="3" width="11.5703125" bestFit="1" customWidth="1"/>
    <col min="4" max="4" width="13.7109375" bestFit="1" customWidth="1"/>
    <col min="5" max="5" width="12.5703125" bestFit="1" customWidth="1"/>
    <col min="6" max="6" width="11.140625" customWidth="1"/>
  </cols>
  <sheetData>
    <row r="2" spans="1:5" x14ac:dyDescent="0.25">
      <c r="A2" s="2" t="s">
        <v>0</v>
      </c>
      <c r="B2" s="3" t="s">
        <v>9</v>
      </c>
      <c r="C2" s="3" t="s">
        <v>10</v>
      </c>
      <c r="D2" s="3" t="s">
        <v>11</v>
      </c>
      <c r="E2" s="3" t="s">
        <v>12</v>
      </c>
    </row>
    <row r="3" spans="1:5" x14ac:dyDescent="0.25">
      <c r="A3" s="1" t="s">
        <v>1</v>
      </c>
      <c r="B3" s="1">
        <f>('Andy''s Scores'!B3+'Robby''s Scores'!B3)/2</f>
        <v>9.33</v>
      </c>
      <c r="C3" s="1">
        <f>('Andy''s Scores'!C3+'Robby''s Scores'!C3)/2</f>
        <v>2.97</v>
      </c>
      <c r="D3" s="1">
        <f>('Andy''s Scores'!D3+'Robby''s Scores'!D3)/2</f>
        <v>4.58</v>
      </c>
      <c r="E3" s="1">
        <f>('Andy''s Scores'!E3+'Robby''s Scores'!E3)/2</f>
        <v>10</v>
      </c>
    </row>
    <row r="4" spans="1:5" x14ac:dyDescent="0.25">
      <c r="A4" s="1" t="s">
        <v>2</v>
      </c>
      <c r="B4" s="1">
        <f>('Andy''s Scores'!B4+'Robby''s Scores'!B4)/2</f>
        <v>10</v>
      </c>
      <c r="C4" s="1">
        <f>('Andy''s Scores'!C4+'Robby''s Scores'!C4)/2</f>
        <v>7</v>
      </c>
      <c r="D4" s="1">
        <f>('Andy''s Scores'!D4+'Robby''s Scores'!D4)/2</f>
        <v>5</v>
      </c>
      <c r="E4" s="1">
        <f>('Andy''s Scores'!E4+'Robby''s Scores'!E4)/2</f>
        <v>9.5</v>
      </c>
    </row>
    <row r="5" spans="1:5" x14ac:dyDescent="0.25">
      <c r="A5" s="1" t="s">
        <v>3</v>
      </c>
      <c r="B5" s="1">
        <f>('Andy''s Scores'!B5+'Robby''s Scores'!B5)/2</f>
        <v>9.5</v>
      </c>
      <c r="C5" s="1">
        <f>('Andy''s Scores'!C5+'Robby''s Scores'!C5)/2</f>
        <v>9.5</v>
      </c>
      <c r="D5" s="1">
        <f>('Andy''s Scores'!D5+'Robby''s Scores'!D5)/2</f>
        <v>7.5</v>
      </c>
      <c r="E5" s="1">
        <f>('Andy''s Scores'!E5+'Robby''s Scores'!E5)/2</f>
        <v>9.5</v>
      </c>
    </row>
    <row r="6" spans="1:5" x14ac:dyDescent="0.25">
      <c r="A6" s="1" t="s">
        <v>4</v>
      </c>
      <c r="B6" s="1">
        <f>('Andy''s Scores'!B6+'Robby''s Scores'!B6)/2</f>
        <v>9</v>
      </c>
      <c r="C6" s="1">
        <f>('Andy''s Scores'!C6+'Robby''s Scores'!C6)/2</f>
        <v>8</v>
      </c>
      <c r="D6" s="1">
        <f>('Andy''s Scores'!D6+'Robby''s Scores'!D6)/2</f>
        <v>6.5</v>
      </c>
      <c r="E6" s="1">
        <f>('Andy''s Scores'!E6+'Robby''s Scores'!E6)/2</f>
        <v>9</v>
      </c>
    </row>
    <row r="7" spans="1:5" x14ac:dyDescent="0.25">
      <c r="A7" s="1" t="s">
        <v>5</v>
      </c>
      <c r="B7" s="1">
        <f>('Andy''s Scores'!B7+'Robby''s Scores'!B7)/2</f>
        <v>6.5</v>
      </c>
      <c r="C7" s="1">
        <f>('Andy''s Scores'!C7+'Robby''s Scores'!C7)/2</f>
        <v>7.5</v>
      </c>
      <c r="D7" s="1">
        <f>('Andy''s Scores'!D7+'Robby''s Scores'!D7)/2</f>
        <v>6</v>
      </c>
      <c r="E7" s="1">
        <f>('Andy''s Scores'!E7+'Robby''s Scores'!E7)/2</f>
        <v>7</v>
      </c>
    </row>
    <row r="8" spans="1:5" x14ac:dyDescent="0.25">
      <c r="A8" s="1" t="s">
        <v>6</v>
      </c>
      <c r="B8" s="1">
        <f>('Andy''s Scores'!B8+'Robby''s Scores'!B8)/2</f>
        <v>7.5</v>
      </c>
      <c r="C8" s="1">
        <f>('Andy''s Scores'!C8+'Robby''s Scores'!C8)/2</f>
        <v>8.5</v>
      </c>
      <c r="D8" s="1">
        <f>('Andy''s Scores'!D8+'Robby''s Scores'!D8)/2</f>
        <v>7</v>
      </c>
      <c r="E8" s="1">
        <f>('Andy''s Scores'!E8+'Robby''s Scores'!E8)/2</f>
        <v>8</v>
      </c>
    </row>
    <row r="9" spans="1:5" x14ac:dyDescent="0.25">
      <c r="A9" s="1" t="s">
        <v>7</v>
      </c>
      <c r="B9" s="1">
        <f>('Andy''s Scores'!B9+'Robby''s Scores'!B9)/2</f>
        <v>9.5</v>
      </c>
      <c r="C9" s="1">
        <f>('Andy''s Scores'!C9+'Robby''s Scores'!C9)/2</f>
        <v>9</v>
      </c>
      <c r="D9" s="1">
        <f>('Andy''s Scores'!D9+'Robby''s Scores'!D9)/2</f>
        <v>6.5</v>
      </c>
      <c r="E9" s="1">
        <f>('Andy''s Scores'!E9+'Robby''s Scores'!E9)/2</f>
        <v>9</v>
      </c>
    </row>
    <row r="10" spans="1:5" x14ac:dyDescent="0.25">
      <c r="A10" s="1" t="s">
        <v>8</v>
      </c>
      <c r="B10" s="1">
        <f>('Andy''s Scores'!B10+'Robby''s Scores'!B10)/2</f>
        <v>10</v>
      </c>
      <c r="C10" s="1">
        <f>('Andy''s Scores'!C10+'Robby''s Scores'!C10)/2</f>
        <v>8.5</v>
      </c>
      <c r="D10" s="1">
        <f>('Andy''s Scores'!D10+'Robby''s Scores'!D10)/2</f>
        <v>7</v>
      </c>
      <c r="E10" s="1">
        <f>('Andy''s Scores'!E10+'Robby''s Scores'!E10)/2</f>
        <v>10</v>
      </c>
    </row>
    <row r="11" spans="1:5" x14ac:dyDescent="0.25">
      <c r="A11" s="1" t="s">
        <v>13</v>
      </c>
      <c r="B11" s="1">
        <f>SUM(B3:B10)</f>
        <v>71.33</v>
      </c>
      <c r="C11" s="1">
        <f t="shared" ref="C11:E11" si="0">SUM(C3:C10)</f>
        <v>60.97</v>
      </c>
      <c r="D11" s="1">
        <f t="shared" si="0"/>
        <v>50.08</v>
      </c>
      <c r="E11" s="1">
        <f t="shared" si="0"/>
        <v>72</v>
      </c>
    </row>
    <row r="14" spans="1:5" x14ac:dyDescent="0.25">
      <c r="A14" s="1"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F2B6-6776-4AEE-AC78-84CE4C1F632D}">
  <dimension ref="A2:E12"/>
  <sheetViews>
    <sheetView workbookViewId="0">
      <selection activeCell="A18" sqref="A18"/>
    </sheetView>
  </sheetViews>
  <sheetFormatPr defaultRowHeight="15" x14ac:dyDescent="0.25"/>
  <cols>
    <col min="1" max="1" width="40.5703125" bestFit="1" customWidth="1"/>
    <col min="2" max="2" width="41.7109375" customWidth="1"/>
    <col min="3" max="3" width="31.5703125" customWidth="1"/>
    <col min="4" max="4" width="40.28515625" customWidth="1"/>
    <col min="5" max="5" width="54.5703125" customWidth="1"/>
  </cols>
  <sheetData>
    <row r="2" spans="1:5" x14ac:dyDescent="0.25">
      <c r="A2" s="2" t="s">
        <v>0</v>
      </c>
      <c r="B2" s="3" t="s">
        <v>9</v>
      </c>
      <c r="C2" s="3" t="s">
        <v>10</v>
      </c>
      <c r="D2" s="3" t="s">
        <v>11</v>
      </c>
      <c r="E2" s="3" t="s">
        <v>12</v>
      </c>
    </row>
    <row r="3" spans="1:5" x14ac:dyDescent="0.25">
      <c r="A3" s="1" t="s">
        <v>1</v>
      </c>
      <c r="B3" s="1">
        <v>9.33</v>
      </c>
      <c r="C3" s="1">
        <v>2.97</v>
      </c>
      <c r="D3" s="1">
        <v>4.58</v>
      </c>
      <c r="E3" s="1">
        <v>10</v>
      </c>
    </row>
    <row r="4" spans="1:5" x14ac:dyDescent="0.25">
      <c r="A4" s="1" t="s">
        <v>2</v>
      </c>
      <c r="B4" s="1">
        <v>10</v>
      </c>
      <c r="C4" s="1">
        <v>7</v>
      </c>
      <c r="D4" s="1">
        <v>5</v>
      </c>
      <c r="E4" s="1">
        <v>10</v>
      </c>
    </row>
    <row r="5" spans="1:5" x14ac:dyDescent="0.25">
      <c r="A5" s="1" t="s">
        <v>3</v>
      </c>
      <c r="B5" s="1">
        <v>10</v>
      </c>
      <c r="C5" s="1">
        <v>10</v>
      </c>
      <c r="D5" s="1">
        <v>6</v>
      </c>
      <c r="E5" s="1">
        <v>10</v>
      </c>
    </row>
    <row r="6" spans="1:5" x14ac:dyDescent="0.25">
      <c r="A6" s="1" t="s">
        <v>4</v>
      </c>
      <c r="B6" s="1">
        <v>8</v>
      </c>
      <c r="C6" s="1">
        <v>8</v>
      </c>
      <c r="D6" s="1">
        <v>6</v>
      </c>
      <c r="E6" s="1">
        <v>8</v>
      </c>
    </row>
    <row r="7" spans="1:5" x14ac:dyDescent="0.25">
      <c r="A7" s="1" t="s">
        <v>5</v>
      </c>
      <c r="B7" s="1">
        <v>6</v>
      </c>
      <c r="C7" s="1">
        <v>8</v>
      </c>
      <c r="D7" s="1">
        <v>5</v>
      </c>
      <c r="E7" s="1">
        <v>6</v>
      </c>
    </row>
    <row r="8" spans="1:5" x14ac:dyDescent="0.25">
      <c r="A8" s="1" t="s">
        <v>6</v>
      </c>
      <c r="B8" s="1">
        <v>7</v>
      </c>
      <c r="C8" s="1">
        <v>9</v>
      </c>
      <c r="D8" s="1">
        <v>6</v>
      </c>
      <c r="E8" s="1">
        <v>8</v>
      </c>
    </row>
    <row r="9" spans="1:5" x14ac:dyDescent="0.25">
      <c r="A9" s="1" t="s">
        <v>31</v>
      </c>
      <c r="B9" s="1">
        <v>10</v>
      </c>
      <c r="C9" s="1">
        <v>10</v>
      </c>
      <c r="D9" s="1">
        <v>6</v>
      </c>
      <c r="E9" s="1">
        <v>10</v>
      </c>
    </row>
    <row r="10" spans="1:5" x14ac:dyDescent="0.25">
      <c r="A10" s="1" t="s">
        <v>8</v>
      </c>
      <c r="B10" s="1">
        <v>10</v>
      </c>
      <c r="C10" s="1">
        <v>10</v>
      </c>
      <c r="D10" s="1">
        <v>7</v>
      </c>
      <c r="E10" s="1">
        <v>10</v>
      </c>
    </row>
    <row r="11" spans="1:5" x14ac:dyDescent="0.25">
      <c r="A11" s="1" t="s">
        <v>13</v>
      </c>
      <c r="B11" s="1">
        <f>SUM(B3:B10)</f>
        <v>70.33</v>
      </c>
      <c r="C11" s="1">
        <f t="shared" ref="C11:E11" si="0">SUM(C3:C10)</f>
        <v>64.97</v>
      </c>
      <c r="D11" s="1">
        <f t="shared" si="0"/>
        <v>45.58</v>
      </c>
      <c r="E11" s="1">
        <f t="shared" si="0"/>
        <v>72</v>
      </c>
    </row>
    <row r="12" spans="1:5" ht="81" customHeight="1" x14ac:dyDescent="0.25">
      <c r="A12" s="9" t="s">
        <v>14</v>
      </c>
      <c r="B12" s="10" t="s">
        <v>42</v>
      </c>
      <c r="C12" s="10" t="s">
        <v>38</v>
      </c>
      <c r="D12" s="10" t="s">
        <v>39</v>
      </c>
      <c r="E12" s="10"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0611-C158-453A-B79A-4272614276CE}">
  <dimension ref="A2:E12"/>
  <sheetViews>
    <sheetView workbookViewId="0">
      <selection activeCell="B18" sqref="B18"/>
    </sheetView>
  </sheetViews>
  <sheetFormatPr defaultRowHeight="15" x14ac:dyDescent="0.25"/>
  <cols>
    <col min="1" max="1" width="40.5703125" bestFit="1" customWidth="1"/>
    <col min="2" max="2" width="37" customWidth="1"/>
    <col min="3" max="3" width="20.140625" customWidth="1"/>
    <col min="4" max="4" width="29.28515625" customWidth="1"/>
    <col min="5" max="5" width="33.28515625" customWidth="1"/>
  </cols>
  <sheetData>
    <row r="2" spans="1:5" x14ac:dyDescent="0.25">
      <c r="A2" s="2" t="s">
        <v>0</v>
      </c>
      <c r="B2" s="3" t="s">
        <v>9</v>
      </c>
      <c r="C2" s="3" t="s">
        <v>10</v>
      </c>
      <c r="D2" s="3" t="s">
        <v>11</v>
      </c>
      <c r="E2" s="3" t="s">
        <v>12</v>
      </c>
    </row>
    <row r="3" spans="1:5" x14ac:dyDescent="0.25">
      <c r="A3" s="1" t="s">
        <v>1</v>
      </c>
      <c r="B3" s="1">
        <v>9.33</v>
      </c>
      <c r="C3" s="1">
        <v>2.97</v>
      </c>
      <c r="D3" s="1">
        <v>4.58</v>
      </c>
      <c r="E3" s="1">
        <v>10</v>
      </c>
    </row>
    <row r="4" spans="1:5" x14ac:dyDescent="0.25">
      <c r="A4" s="1" t="s">
        <v>2</v>
      </c>
      <c r="B4" s="1">
        <v>10</v>
      </c>
      <c r="C4" s="1">
        <v>7</v>
      </c>
      <c r="D4" s="1">
        <v>5</v>
      </c>
      <c r="E4" s="1">
        <v>9</v>
      </c>
    </row>
    <row r="5" spans="1:5" x14ac:dyDescent="0.25">
      <c r="A5" s="1" t="s">
        <v>3</v>
      </c>
      <c r="B5" s="1">
        <v>9</v>
      </c>
      <c r="C5" s="1">
        <v>9</v>
      </c>
      <c r="D5" s="1">
        <v>9</v>
      </c>
      <c r="E5" s="1">
        <v>9</v>
      </c>
    </row>
    <row r="6" spans="1:5" x14ac:dyDescent="0.25">
      <c r="A6" s="1" t="s">
        <v>4</v>
      </c>
      <c r="B6" s="1">
        <v>10</v>
      </c>
      <c r="C6" s="1">
        <v>8</v>
      </c>
      <c r="D6" s="1">
        <v>7</v>
      </c>
      <c r="E6" s="1">
        <v>10</v>
      </c>
    </row>
    <row r="7" spans="1:5" x14ac:dyDescent="0.25">
      <c r="A7" s="1" t="s">
        <v>5</v>
      </c>
      <c r="B7" s="1">
        <v>7</v>
      </c>
      <c r="C7" s="1">
        <v>7</v>
      </c>
      <c r="D7" s="1">
        <v>7</v>
      </c>
      <c r="E7" s="1">
        <v>8</v>
      </c>
    </row>
    <row r="8" spans="1:5" x14ac:dyDescent="0.25">
      <c r="A8" s="1" t="s">
        <v>6</v>
      </c>
      <c r="B8" s="1">
        <v>8</v>
      </c>
      <c r="C8" s="1">
        <v>8</v>
      </c>
      <c r="D8" s="1">
        <v>8</v>
      </c>
      <c r="E8" s="1">
        <v>8</v>
      </c>
    </row>
    <row r="9" spans="1:5" x14ac:dyDescent="0.25">
      <c r="A9" s="1" t="s">
        <v>7</v>
      </c>
      <c r="B9" s="1">
        <v>9</v>
      </c>
      <c r="C9" s="1">
        <v>8</v>
      </c>
      <c r="D9" s="1">
        <v>7</v>
      </c>
      <c r="E9" s="1">
        <v>8</v>
      </c>
    </row>
    <row r="10" spans="1:5" x14ac:dyDescent="0.25">
      <c r="A10" s="1" t="s">
        <v>8</v>
      </c>
      <c r="B10" s="1">
        <v>10</v>
      </c>
      <c r="C10" s="1">
        <v>7</v>
      </c>
      <c r="D10" s="1">
        <v>7</v>
      </c>
      <c r="E10" s="1">
        <v>10</v>
      </c>
    </row>
    <row r="11" spans="1:5" x14ac:dyDescent="0.25">
      <c r="A11" s="1" t="s">
        <v>13</v>
      </c>
      <c r="B11" s="1">
        <f>SUM(B3:B10)</f>
        <v>72.33</v>
      </c>
      <c r="C11" s="1">
        <f t="shared" ref="C11:E11" si="0">SUM(C3:C10)</f>
        <v>56.97</v>
      </c>
      <c r="D11" s="1">
        <f t="shared" si="0"/>
        <v>54.58</v>
      </c>
      <c r="E11" s="1">
        <f t="shared" si="0"/>
        <v>72</v>
      </c>
    </row>
    <row r="12" spans="1:5" ht="135" x14ac:dyDescent="0.25">
      <c r="A12" s="12" t="s">
        <v>14</v>
      </c>
      <c r="B12" s="10" t="s">
        <v>33</v>
      </c>
      <c r="C12" s="10" t="s">
        <v>34</v>
      </c>
      <c r="D12" s="10" t="s">
        <v>35</v>
      </c>
      <c r="E12" s="10" t="s">
        <v>36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69212-0C60-47FD-A754-33DA4FA2768E}">
  <dimension ref="A2:J14"/>
  <sheetViews>
    <sheetView tabSelected="1" workbookViewId="0">
      <selection activeCell="C25" sqref="C25"/>
    </sheetView>
  </sheetViews>
  <sheetFormatPr defaultRowHeight="15" x14ac:dyDescent="0.25"/>
  <cols>
    <col min="1" max="1" width="32.28515625" bestFit="1" customWidth="1"/>
    <col min="2" max="2" width="18" bestFit="1" customWidth="1"/>
    <col min="3" max="3" width="12.85546875" bestFit="1" customWidth="1"/>
    <col min="4" max="5" width="12.5703125" bestFit="1" customWidth="1"/>
    <col min="6" max="6" width="12.7109375" bestFit="1" customWidth="1"/>
    <col min="7" max="7" width="13.140625" bestFit="1" customWidth="1"/>
    <col min="8" max="9" width="12.5703125" bestFit="1" customWidth="1"/>
    <col min="10" max="10" width="20.140625" bestFit="1" customWidth="1"/>
  </cols>
  <sheetData>
    <row r="2" spans="1:10" x14ac:dyDescent="0.25">
      <c r="A2" s="2" t="s">
        <v>17</v>
      </c>
      <c r="B2" s="3" t="s">
        <v>18</v>
      </c>
      <c r="C2" s="3" t="s">
        <v>21</v>
      </c>
      <c r="D2" s="3" t="s">
        <v>9</v>
      </c>
      <c r="E2" s="3" t="s">
        <v>10</v>
      </c>
      <c r="F2" s="3" t="s">
        <v>22</v>
      </c>
      <c r="G2" s="3" t="s">
        <v>12</v>
      </c>
      <c r="H2" s="3" t="s">
        <v>24</v>
      </c>
      <c r="I2" s="6" t="s">
        <v>25</v>
      </c>
      <c r="J2" s="3" t="s">
        <v>26</v>
      </c>
    </row>
    <row r="3" spans="1:10" x14ac:dyDescent="0.25">
      <c r="A3" s="2" t="s">
        <v>15</v>
      </c>
      <c r="B3" s="3" t="s">
        <v>19</v>
      </c>
      <c r="C3" s="3">
        <v>350</v>
      </c>
      <c r="D3" s="4">
        <v>560</v>
      </c>
      <c r="E3" s="4">
        <v>1480</v>
      </c>
      <c r="F3" s="4">
        <v>1127</v>
      </c>
      <c r="G3" s="11">
        <v>516.36699999999996</v>
      </c>
      <c r="H3" s="5">
        <f>E3</f>
        <v>1480</v>
      </c>
      <c r="I3" s="7">
        <f>G3</f>
        <v>516.36699999999996</v>
      </c>
      <c r="J3" s="5">
        <f>H3-I3</f>
        <v>963.63300000000004</v>
      </c>
    </row>
    <row r="4" spans="1:10" x14ac:dyDescent="0.25">
      <c r="A4" s="2" t="s">
        <v>16</v>
      </c>
      <c r="B4" s="3" t="s">
        <v>20</v>
      </c>
      <c r="C4" s="3">
        <v>1</v>
      </c>
      <c r="D4" s="11">
        <v>7000</v>
      </c>
      <c r="E4" s="4">
        <v>118500</v>
      </c>
      <c r="F4" s="4">
        <v>18750</v>
      </c>
      <c r="G4" s="4">
        <v>8595</v>
      </c>
      <c r="H4" s="5">
        <f>E4</f>
        <v>118500</v>
      </c>
      <c r="I4" s="7">
        <f>D4</f>
        <v>7000</v>
      </c>
      <c r="J4" s="5">
        <f t="shared" ref="J4:J5" si="0">H4-I4</f>
        <v>111500</v>
      </c>
    </row>
    <row r="5" spans="1:10" x14ac:dyDescent="0.25">
      <c r="A5" s="13" t="s">
        <v>23</v>
      </c>
      <c r="B5" s="13"/>
      <c r="C5" s="13"/>
      <c r="D5" s="4">
        <f>D3*$C$3+D4</f>
        <v>203000</v>
      </c>
      <c r="E5" s="4">
        <f t="shared" ref="E5:G5" si="1">E3*$C$3+E4</f>
        <v>636500</v>
      </c>
      <c r="F5" s="4">
        <f t="shared" si="1"/>
        <v>413200</v>
      </c>
      <c r="G5" s="11">
        <f t="shared" si="1"/>
        <v>189323.44999999998</v>
      </c>
      <c r="H5" s="5">
        <f>E5</f>
        <v>636500</v>
      </c>
      <c r="I5" s="5">
        <f>G5</f>
        <v>189323.44999999998</v>
      </c>
      <c r="J5" s="5">
        <f t="shared" si="0"/>
        <v>447176.55000000005</v>
      </c>
    </row>
    <row r="7" spans="1:10" ht="18.75" x14ac:dyDescent="0.3">
      <c r="A7" s="16" t="s">
        <v>27</v>
      </c>
      <c r="B7" s="16"/>
      <c r="C7" s="16"/>
      <c r="D7" s="16"/>
      <c r="E7" s="16"/>
    </row>
    <row r="8" spans="1:10" x14ac:dyDescent="0.25">
      <c r="A8" s="15" t="s">
        <v>43</v>
      </c>
      <c r="B8" s="3" t="s">
        <v>29</v>
      </c>
      <c r="C8" s="3" t="s">
        <v>32</v>
      </c>
      <c r="D8" s="3" t="s">
        <v>28</v>
      </c>
      <c r="E8" s="3" t="s">
        <v>30</v>
      </c>
    </row>
    <row r="9" spans="1:10" x14ac:dyDescent="0.25">
      <c r="A9" s="2" t="str">
        <f>D2</f>
        <v>Denali</v>
      </c>
      <c r="B9" s="5">
        <f>D5-G5</f>
        <v>13676.550000000017</v>
      </c>
      <c r="C9" s="8">
        <f>(D5/G5)-1</f>
        <v>7.2239070226113089E-2</v>
      </c>
      <c r="D9" s="1">
        <v>2</v>
      </c>
      <c r="E9" s="14">
        <f>10/(1+C9)</f>
        <v>9.3262783251231518</v>
      </c>
    </row>
    <row r="10" spans="1:10" x14ac:dyDescent="0.25">
      <c r="A10" s="2" t="str">
        <f>E2</f>
        <v>Merrell Bros</v>
      </c>
      <c r="B10" s="5">
        <f>E5-G5</f>
        <v>447176.55000000005</v>
      </c>
      <c r="C10" s="8">
        <f>(E5/G5)-1</f>
        <v>2.3619712719158672</v>
      </c>
      <c r="D10" s="1">
        <v>4</v>
      </c>
      <c r="E10" s="14">
        <f t="shared" ref="E10:E11" si="2">10/(1+C10)</f>
        <v>2.9744454045561661</v>
      </c>
    </row>
    <row r="11" spans="1:10" x14ac:dyDescent="0.25">
      <c r="A11" s="2" t="str">
        <f>F2</f>
        <v>Hodges Farm</v>
      </c>
      <c r="B11" s="5">
        <f>F5-G5</f>
        <v>223876.55000000002</v>
      </c>
      <c r="C11" s="8">
        <f>(F5/G5)-1</f>
        <v>1.1825082946671426</v>
      </c>
      <c r="D11" s="1">
        <v>3</v>
      </c>
      <c r="E11" s="14">
        <f t="shared" si="2"/>
        <v>4.5818840755082277</v>
      </c>
    </row>
    <row r="12" spans="1:10" x14ac:dyDescent="0.25">
      <c r="A12" s="2" t="str">
        <f>G2</f>
        <v>TerraGenesis</v>
      </c>
      <c r="B12" s="5">
        <f>G5-G5</f>
        <v>0</v>
      </c>
      <c r="C12" s="8">
        <v>0</v>
      </c>
      <c r="D12" s="1">
        <v>1</v>
      </c>
      <c r="E12" s="14">
        <f>10/(1+C12)</f>
        <v>10</v>
      </c>
    </row>
    <row r="14" spans="1:10" x14ac:dyDescent="0.25">
      <c r="A14" s="13" t="s">
        <v>40</v>
      </c>
      <c r="B14" s="13"/>
      <c r="C14" s="13"/>
      <c r="D14" s="13"/>
      <c r="E14" s="13"/>
    </row>
  </sheetData>
  <mergeCells count="3">
    <mergeCell ref="A5:C5"/>
    <mergeCell ref="A14:E14"/>
    <mergeCell ref="A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Composite Scores</vt:lpstr>
      <vt:lpstr>Andy's Scores</vt:lpstr>
      <vt:lpstr>Robby's Scores</vt:lpstr>
      <vt:lpstr>Bid Tab 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Vowell</dc:creator>
  <cp:lastModifiedBy>Andy Vowell</cp:lastModifiedBy>
  <dcterms:created xsi:type="dcterms:W3CDTF">2025-08-28T14:05:22Z</dcterms:created>
  <dcterms:modified xsi:type="dcterms:W3CDTF">2025-09-09T16:26:15Z</dcterms:modified>
</cp:coreProperties>
</file>